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576" windowHeight="12504" activeTab="1"/>
  </bookViews>
  <sheets>
    <sheet name="Рабочий протокол 5-6 кл. мал" sheetId="1" r:id="rId1"/>
    <sheet name="Итоговый протокол 5-6 кл. мал" sheetId="2" r:id="rId2"/>
  </sheets>
  <definedNames>
    <definedName name="_xlnm._FilterDatabase" localSheetId="1" hidden="1">'Итоговый протокол 5-6 кл. мал'!$B$13:$G$21</definedName>
    <definedName name="_xlnm.Print_Area" localSheetId="1">'Итоговый протокол 5-6 кл. мал'!$A$1:$G$28</definedName>
  </definedNames>
  <calcPr calcId="124519"/>
</workbook>
</file>

<file path=xl/calcChain.xml><?xml version="1.0" encoding="utf-8"?>
<calcChain xmlns="http://schemas.openxmlformats.org/spreadsheetml/2006/main">
  <c r="F10" i="1"/>
  <c r="J18" l="1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2"/>
  <c r="J43"/>
  <c r="J44"/>
  <c r="J45"/>
  <c r="J46"/>
  <c r="J47"/>
  <c r="J48"/>
  <c r="J49"/>
  <c r="L49" l="1"/>
  <c r="L48"/>
  <c r="L47"/>
  <c r="L46"/>
  <c r="L45"/>
  <c r="L44"/>
  <c r="L43"/>
  <c r="L42"/>
  <c r="L41"/>
  <c r="L40"/>
  <c r="L39"/>
  <c r="L38"/>
  <c r="L37"/>
  <c r="L36"/>
  <c r="L35"/>
  <c r="L34"/>
  <c r="L32"/>
  <c r="L31"/>
  <c r="L30"/>
  <c r="L29"/>
  <c r="L28"/>
  <c r="L27"/>
  <c r="L26"/>
  <c r="L25"/>
  <c r="L24"/>
  <c r="L23"/>
  <c r="L22"/>
  <c r="L21"/>
  <c r="L20"/>
  <c r="L19"/>
  <c r="L18"/>
  <c r="M49" l="1"/>
  <c r="F49"/>
  <c r="M48"/>
  <c r="F48"/>
  <c r="M47"/>
  <c r="F47"/>
  <c r="M46"/>
  <c r="F46"/>
  <c r="M45"/>
  <c r="F45"/>
  <c r="M44"/>
  <c r="F44"/>
  <c r="M43"/>
  <c r="F43"/>
  <c r="M42"/>
  <c r="F42"/>
  <c r="M41"/>
  <c r="F41"/>
  <c r="M40"/>
  <c r="F40"/>
  <c r="M39"/>
  <c r="F39"/>
  <c r="M38"/>
  <c r="F38"/>
  <c r="M37"/>
  <c r="F37"/>
  <c r="M36"/>
  <c r="F36"/>
  <c r="M35"/>
  <c r="F35"/>
  <c r="M34"/>
  <c r="F34"/>
  <c r="M33"/>
  <c r="F33"/>
  <c r="M32"/>
  <c r="F32"/>
  <c r="M31"/>
  <c r="F31"/>
  <c r="M30"/>
  <c r="F30"/>
  <c r="M29"/>
  <c r="F29"/>
  <c r="M28"/>
  <c r="F28"/>
  <c r="M27"/>
  <c r="F27"/>
  <c r="M26"/>
  <c r="F26"/>
  <c r="M25"/>
  <c r="F25"/>
  <c r="M24"/>
  <c r="F24"/>
  <c r="M23"/>
  <c r="F23"/>
  <c r="M22"/>
  <c r="F22"/>
  <c r="M21"/>
  <c r="F21"/>
  <c r="M20"/>
  <c r="F20"/>
  <c r="M19"/>
  <c r="F19"/>
  <c r="M18"/>
  <c r="F18"/>
  <c r="F17"/>
  <c r="F16"/>
  <c r="F15"/>
  <c r="F14"/>
  <c r="F13"/>
  <c r="F12"/>
  <c r="F11"/>
  <c r="L4"/>
  <c r="L17" s="1"/>
  <c r="J4"/>
  <c r="H4"/>
  <c r="L15" l="1"/>
  <c r="L16"/>
  <c r="L12"/>
  <c r="L13"/>
  <c r="J16"/>
  <c r="J17"/>
  <c r="J14"/>
  <c r="J15"/>
  <c r="J12"/>
  <c r="J13"/>
  <c r="J10"/>
  <c r="J11"/>
  <c r="L33"/>
  <c r="L14"/>
  <c r="J41"/>
  <c r="H43"/>
  <c r="H39"/>
  <c r="H35"/>
  <c r="H31"/>
  <c r="H27"/>
  <c r="H23"/>
  <c r="H19"/>
  <c r="H15"/>
  <c r="H11"/>
  <c r="H46"/>
  <c r="H42"/>
  <c r="H34"/>
  <c r="H30"/>
  <c r="H22"/>
  <c r="H14"/>
  <c r="M14" s="1"/>
  <c r="H49"/>
  <c r="H41"/>
  <c r="H37"/>
  <c r="H29"/>
  <c r="H21"/>
  <c r="H13"/>
  <c r="M13" s="1"/>
  <c r="H48"/>
  <c r="H40"/>
  <c r="H36"/>
  <c r="H32"/>
  <c r="H24"/>
  <c r="H16"/>
  <c r="M16" s="1"/>
  <c r="H47"/>
  <c r="H38"/>
  <c r="H26"/>
  <c r="H18"/>
  <c r="H10"/>
  <c r="H45"/>
  <c r="H33"/>
  <c r="H25"/>
  <c r="H17"/>
  <c r="H44"/>
  <c r="H28"/>
  <c r="H20"/>
  <c r="H12"/>
  <c r="M12" s="1"/>
  <c r="L11"/>
  <c r="L10"/>
  <c r="M17" l="1"/>
  <c r="M15"/>
  <c r="M11"/>
  <c r="M10"/>
  <c r="B15" i="2"/>
  <c r="C15"/>
  <c r="B16"/>
  <c r="C16"/>
  <c r="B18"/>
  <c r="C18"/>
  <c r="B17"/>
  <c r="C17"/>
  <c r="B19"/>
  <c r="C19"/>
  <c r="B21"/>
  <c r="C21"/>
  <c r="B20"/>
  <c r="C20"/>
  <c r="C14"/>
  <c r="B14"/>
  <c r="D20" l="1"/>
  <c r="E20"/>
  <c r="E17" l="1"/>
  <c r="D17"/>
  <c r="E14" l="1"/>
  <c r="D14"/>
  <c r="E21" l="1"/>
  <c r="D21"/>
  <c r="E16"/>
  <c r="D16"/>
  <c r="D15"/>
  <c r="E15"/>
  <c r="D19"/>
  <c r="E19"/>
  <c r="D18"/>
  <c r="E18"/>
  <c r="F14" l="1"/>
  <c r="G14" s="1"/>
  <c r="F18"/>
  <c r="G18" s="1"/>
  <c r="E22"/>
  <c r="F17"/>
  <c r="G17" s="1"/>
  <c r="F20"/>
  <c r="G20" s="1"/>
  <c r="F19"/>
  <c r="G19" s="1"/>
  <c r="F15"/>
  <c r="G15" s="1"/>
  <c r="D22"/>
  <c r="F16"/>
  <c r="G16" s="1"/>
  <c r="F21"/>
  <c r="G21" s="1"/>
</calcChain>
</file>

<file path=xl/sharedStrings.xml><?xml version="1.0" encoding="utf-8"?>
<sst xmlns="http://schemas.openxmlformats.org/spreadsheetml/2006/main" count="78" uniqueCount="54">
  <si>
    <t>№ п/п</t>
  </si>
  <si>
    <t>Код участника</t>
  </si>
  <si>
    <t>ФИО</t>
  </si>
  <si>
    <t>N - результат участника</t>
  </si>
  <si>
    <t>ОУ</t>
  </si>
  <si>
    <t>X=K*N/M</t>
  </si>
  <si>
    <t>Теоретико-методический тур</t>
  </si>
  <si>
    <t>Результат</t>
  </si>
  <si>
    <t>Зачетный Балл</t>
  </si>
  <si>
    <t>Максимальное количество зач.баллов K=</t>
  </si>
  <si>
    <t>Макс результат M=</t>
  </si>
  <si>
    <t>M - наилучший результат всех участников</t>
  </si>
  <si>
    <t>Спортивные игры</t>
  </si>
  <si>
    <t>ИТОГОВЫЙ ПРОТОКОЛ</t>
  </si>
  <si>
    <t xml:space="preserve">           всероссийской олимпиады школьников</t>
  </si>
  <si>
    <t>Максимальное количество баллов 100</t>
  </si>
  <si>
    <t>ФИО участника</t>
  </si>
  <si>
    <t>№ ОУ</t>
  </si>
  <si>
    <t>Общее количество баллов</t>
  </si>
  <si>
    <t>% выполнения заданий</t>
  </si>
  <si>
    <t>Рейтинг (по порядку)</t>
  </si>
  <si>
    <t>Тип диплома
победитель, призер, участник</t>
  </si>
  <si>
    <t>Средний балл выполнения олимпиадных заданий</t>
  </si>
  <si>
    <t>Председатель жюри:</t>
  </si>
  <si>
    <t>Члены жюри:</t>
  </si>
  <si>
    <t>Сумма</t>
  </si>
  <si>
    <t>УТВЕРЖДАЮ</t>
  </si>
  <si>
    <t>Рабочий протокол результатов участников школьного этапа всероссийской олимпиады школьников по предмету ФИЗИЧЕСКАЯ КУЛЬТУРА</t>
  </si>
  <si>
    <t xml:space="preserve">          результатов участников школьного этапа  </t>
  </si>
  <si>
    <t>(                            )</t>
  </si>
  <si>
    <t>Легкая атлетика</t>
  </si>
  <si>
    <t xml:space="preserve"> Силовая подготовка</t>
  </si>
  <si>
    <t xml:space="preserve">X=(K*M):N </t>
  </si>
  <si>
    <r>
      <t xml:space="preserve">                             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дата  проведения 03.10.2025</t>
    </r>
  </si>
  <si>
    <r>
      <t>дата проведения</t>
    </r>
    <r>
      <rPr>
        <b/>
        <sz val="11"/>
        <rFont val="Times New Roman"/>
        <family val="1"/>
        <charset val="204"/>
      </rPr>
      <t xml:space="preserve"> 0</t>
    </r>
    <r>
      <rPr>
        <b/>
        <sz val="12"/>
        <rFont val="Times New Roman"/>
        <family val="1"/>
        <charset val="204"/>
      </rPr>
      <t>3.10.2025</t>
    </r>
    <r>
      <rPr>
        <b/>
        <sz val="11"/>
        <rFont val="Times New Roman"/>
        <family val="1"/>
        <charset val="204"/>
      </rPr>
      <t xml:space="preserve"> года</t>
    </r>
  </si>
  <si>
    <r>
      <t xml:space="preserve">по предмету </t>
    </r>
    <r>
      <rPr>
        <b/>
        <sz val="11"/>
        <rFont val="Times New Roman"/>
        <family val="1"/>
        <charset val="204"/>
      </rPr>
      <t>физическая культура</t>
    </r>
    <r>
      <rPr>
        <sz val="11"/>
        <rFont val="Times New Roman"/>
        <family val="1"/>
        <charset val="204"/>
      </rPr>
      <t xml:space="preserve"> (1 возрастная группа) </t>
    </r>
    <r>
      <rPr>
        <b/>
        <sz val="12"/>
        <rFont val="Times New Roman"/>
        <family val="1"/>
        <charset val="204"/>
      </rPr>
      <t>5-6 класс (мальчики)</t>
    </r>
  </si>
  <si>
    <r>
      <t xml:space="preserve">                                  </t>
    </r>
    <r>
      <rPr>
        <b/>
        <sz val="14"/>
        <rFont val="Times New Roman"/>
        <family val="1"/>
        <charset val="204"/>
      </rPr>
      <t xml:space="preserve">  5 - 6  классы (мальчики)</t>
    </r>
  </si>
  <si>
    <t>СП СШ № 6</t>
  </si>
  <si>
    <t>Фк-5-1</t>
  </si>
  <si>
    <t>Фк-5-2</t>
  </si>
  <si>
    <t>Фк-5-3</t>
  </si>
  <si>
    <t>Фк-5-6</t>
  </si>
  <si>
    <t>Фк-5-9</t>
  </si>
  <si>
    <t>Фк-6-2</t>
  </si>
  <si>
    <t>Фк-6-3</t>
  </si>
  <si>
    <t>Фк-6-4</t>
  </si>
  <si>
    <t>Гасынин Артём Андреевич</t>
  </si>
  <si>
    <t>Горохов Алексей Анатольевич</t>
  </si>
  <si>
    <t>Копосов Егор Ильич</t>
  </si>
  <si>
    <t>Попов Тимур Антонович</t>
  </si>
  <si>
    <t>Гужуманюк Александр Васильевич</t>
  </si>
  <si>
    <t>Родионов Максим Русланович</t>
  </si>
  <si>
    <t>Скородумов Максим Сергеевич</t>
  </si>
  <si>
    <t>Скороходов Ярослав Леонидович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</si>
</sst>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6" borderId="0" applyNumberFormat="0" applyBorder="0" applyAlignment="0" applyProtection="0"/>
  </cellStyleXfs>
  <cellXfs count="104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9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5" fillId="7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2" fillId="0" borderId="0" xfId="1" applyFont="1" applyProtection="1"/>
    <xf numFmtId="0" fontId="3" fillId="0" borderId="0" xfId="0" applyFont="1" applyProtection="1"/>
    <xf numFmtId="0" fontId="2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right" wrapText="1"/>
    </xf>
    <xf numFmtId="0" fontId="4" fillId="2" borderId="1" xfId="1" applyFont="1" applyFill="1" applyBorder="1" applyAlignment="1" applyProtection="1">
      <alignment horizontal="left"/>
    </xf>
    <xf numFmtId="0" fontId="6" fillId="4" borderId="1" xfId="0" applyFont="1" applyFill="1" applyBorder="1" applyAlignment="1" applyProtection="1">
      <alignment horizontal="right" wrapText="1"/>
    </xf>
    <xf numFmtId="0" fontId="6" fillId="5" borderId="1" xfId="0" applyFont="1" applyFill="1" applyBorder="1" applyAlignment="1" applyProtection="1">
      <alignment horizontal="right" wrapText="1"/>
    </xf>
    <xf numFmtId="0" fontId="7" fillId="5" borderId="1" xfId="0" applyFont="1" applyFill="1" applyBorder="1" applyAlignment="1" applyProtection="1">
      <alignment horizontal="right" wrapText="1"/>
    </xf>
    <xf numFmtId="0" fontId="5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12" fillId="6" borderId="1" xfId="2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/>
    </xf>
    <xf numFmtId="2" fontId="5" fillId="4" borderId="2" xfId="0" applyNumberFormat="1" applyFont="1" applyFill="1" applyBorder="1" applyAlignment="1" applyProtection="1">
      <alignment horizontal="center"/>
    </xf>
    <xf numFmtId="2" fontId="5" fillId="2" borderId="1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Protection="1"/>
    <xf numFmtId="0" fontId="9" fillId="0" borderId="5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vertical="top" wrapText="1"/>
    </xf>
    <xf numFmtId="0" fontId="11" fillId="0" borderId="1" xfId="0" applyFont="1" applyBorder="1" applyAlignment="1" applyProtection="1">
      <alignment vertical="top"/>
    </xf>
    <xf numFmtId="164" fontId="8" fillId="0" borderId="1" xfId="0" applyNumberFormat="1" applyFont="1" applyBorder="1" applyAlignment="1" applyProtection="1">
      <alignment horizontal="center" vertical="top"/>
    </xf>
    <xf numFmtId="0" fontId="9" fillId="0" borderId="9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7" fillId="4" borderId="1" xfId="0" applyFont="1" applyFill="1" applyBorder="1" applyProtection="1"/>
    <xf numFmtId="0" fontId="8" fillId="6" borderId="1" xfId="2" applyFont="1" applyBorder="1" applyAlignment="1" applyProtection="1">
      <alignment horizontal="right" wrapText="1"/>
    </xf>
    <xf numFmtId="0" fontId="4" fillId="6" borderId="1" xfId="2" applyFont="1" applyBorder="1" applyProtection="1"/>
    <xf numFmtId="0" fontId="16" fillId="5" borderId="1" xfId="0" applyFont="1" applyFill="1" applyBorder="1" applyProtection="1"/>
    <xf numFmtId="0" fontId="6" fillId="8" borderId="1" xfId="0" applyFont="1" applyFill="1" applyBorder="1" applyAlignment="1" applyProtection="1">
      <alignment horizontal="left"/>
    </xf>
    <xf numFmtId="0" fontId="0" fillId="8" borderId="1" xfId="0" applyFill="1" applyBorder="1" applyProtection="1"/>
    <xf numFmtId="0" fontId="9" fillId="8" borderId="1" xfId="2" applyFont="1" applyFill="1" applyBorder="1" applyProtection="1"/>
    <xf numFmtId="0" fontId="8" fillId="6" borderId="1" xfId="2" applyFont="1" applyBorder="1" applyAlignment="1" applyProtection="1">
      <alignment horizontal="center"/>
    </xf>
    <xf numFmtId="0" fontId="9" fillId="6" borderId="1" xfId="2" applyFont="1" applyBorder="1" applyAlignment="1" applyProtection="1">
      <alignment horizontal="center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indent="1"/>
    </xf>
    <xf numFmtId="0" fontId="4" fillId="0" borderId="0" xfId="1" applyFont="1" applyAlignment="1" applyProtection="1">
      <alignment horizontal="center" wrapText="1"/>
    </xf>
    <xf numFmtId="0" fontId="2" fillId="3" borderId="0" xfId="1" applyFont="1" applyFill="1" applyAlignment="1" applyProtection="1">
      <alignment horizontal="left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0" xfId="2" applyFont="1" applyBorder="1" applyAlignment="1" applyProtection="1">
      <alignment horizontal="center" wrapText="1"/>
    </xf>
    <xf numFmtId="0" fontId="8" fillId="6" borderId="11" xfId="2" applyFont="1" applyBorder="1" applyAlignment="1" applyProtection="1">
      <alignment horizontal="center" wrapText="1"/>
    </xf>
    <xf numFmtId="0" fontId="8" fillId="6" borderId="12" xfId="2" applyFont="1" applyBorder="1" applyAlignment="1" applyProtection="1">
      <alignment horizontal="center" wrapText="1"/>
    </xf>
    <xf numFmtId="0" fontId="8" fillId="6" borderId="13" xfId="2" applyFont="1" applyBorder="1" applyAlignment="1" applyProtection="1">
      <alignment horizontal="center" wrapText="1"/>
    </xf>
    <xf numFmtId="0" fontId="2" fillId="2" borderId="10" xfId="1" applyFont="1" applyFill="1" applyBorder="1" applyAlignment="1" applyProtection="1">
      <alignment horizontal="center"/>
    </xf>
    <xf numFmtId="0" fontId="2" fillId="2" borderId="11" xfId="1" applyFont="1" applyFill="1" applyBorder="1" applyAlignment="1" applyProtection="1">
      <alignment horizontal="center"/>
    </xf>
    <xf numFmtId="0" fontId="2" fillId="2" borderId="12" xfId="1" applyFont="1" applyFill="1" applyBorder="1" applyAlignment="1" applyProtection="1">
      <alignment horizontal="center"/>
    </xf>
    <xf numFmtId="0" fontId="2" fillId="2" borderId="13" xfId="1" applyFont="1" applyFill="1" applyBorder="1" applyAlignment="1" applyProtection="1">
      <alignment horizontal="center"/>
    </xf>
    <xf numFmtId="0" fontId="3" fillId="4" borderId="10" xfId="0" applyFont="1" applyFill="1" applyBorder="1" applyAlignment="1" applyProtection="1">
      <alignment horizontal="center"/>
    </xf>
    <xf numFmtId="0" fontId="3" fillId="4" borderId="11" xfId="0" applyFont="1" applyFill="1" applyBorder="1" applyAlignment="1" applyProtection="1">
      <alignment horizontal="center"/>
    </xf>
    <xf numFmtId="0" fontId="3" fillId="4" borderId="12" xfId="0" applyFont="1" applyFill="1" applyBorder="1" applyAlignment="1" applyProtection="1">
      <alignment horizontal="center"/>
    </xf>
    <xf numFmtId="0" fontId="3" fillId="4" borderId="13" xfId="0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wrapText="1"/>
    </xf>
    <xf numFmtId="0" fontId="0" fillId="5" borderId="11" xfId="0" applyFill="1" applyBorder="1" applyAlignment="1" applyProtection="1">
      <alignment horizontal="center" wrapText="1"/>
    </xf>
    <xf numFmtId="0" fontId="0" fillId="5" borderId="12" xfId="0" applyFill="1" applyBorder="1" applyAlignment="1" applyProtection="1">
      <alignment horizontal="center" wrapText="1"/>
    </xf>
    <xf numFmtId="0" fontId="0" fillId="5" borderId="13" xfId="0" applyFill="1" applyBorder="1" applyAlignment="1" applyProtection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9" fillId="0" borderId="8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3" borderId="0" xfId="0" applyFont="1" applyFill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4" xfId="0" applyFont="1" applyBorder="1" applyAlignment="1" applyProtection="1">
      <protection locked="0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M49"/>
  <sheetViews>
    <sheetView workbookViewId="0">
      <selection activeCell="C18" sqref="C18"/>
    </sheetView>
  </sheetViews>
  <sheetFormatPr defaultRowHeight="14.4"/>
  <cols>
    <col min="1" max="1" width="5.6640625" customWidth="1"/>
    <col min="2" max="2" width="22" bestFit="1" customWidth="1"/>
    <col min="3" max="3" width="34.44140625" bestFit="1" customWidth="1"/>
    <col min="4" max="4" width="14.44140625" bestFit="1" customWidth="1"/>
    <col min="5" max="5" width="16" style="2" customWidth="1"/>
    <col min="6" max="6" width="14.6640625" bestFit="1" customWidth="1"/>
    <col min="7" max="7" width="16" style="2" customWidth="1"/>
    <col min="8" max="8" width="14.6640625" bestFit="1" customWidth="1"/>
    <col min="9" max="9" width="16" customWidth="1"/>
    <col min="10" max="10" width="14.6640625" bestFit="1" customWidth="1"/>
    <col min="11" max="11" width="16.109375" customWidth="1"/>
    <col min="12" max="12" width="14.6640625" bestFit="1" customWidth="1"/>
  </cols>
  <sheetData>
    <row r="1" spans="1:13" ht="31.5" customHeight="1">
      <c r="A1" s="73" t="s">
        <v>27</v>
      </c>
      <c r="B1" s="73"/>
      <c r="C1" s="73"/>
      <c r="D1" s="73"/>
      <c r="E1" s="73"/>
      <c r="F1" s="73"/>
      <c r="G1" s="73"/>
      <c r="H1" s="73"/>
      <c r="I1" s="73"/>
      <c r="J1" s="73"/>
      <c r="K1" s="18"/>
      <c r="L1" s="18"/>
      <c r="M1" s="18"/>
    </row>
    <row r="2" spans="1:13" ht="15.6">
      <c r="A2" s="19"/>
      <c r="B2" s="19"/>
      <c r="C2" s="20"/>
      <c r="D2" s="20"/>
      <c r="E2" s="21"/>
      <c r="F2" s="19"/>
      <c r="G2" s="22"/>
      <c r="H2" s="18"/>
      <c r="I2" s="18"/>
      <c r="J2" s="18"/>
      <c r="K2" s="18"/>
      <c r="L2" s="18"/>
      <c r="M2" s="18"/>
    </row>
    <row r="3" spans="1:13" ht="42">
      <c r="A3" s="19" t="s">
        <v>36</v>
      </c>
      <c r="B3" s="19"/>
      <c r="C3" s="20"/>
      <c r="D3" s="20"/>
      <c r="E3" s="23" t="s">
        <v>9</v>
      </c>
      <c r="F3" s="24">
        <v>25</v>
      </c>
      <c r="G3" s="25" t="s">
        <v>9</v>
      </c>
      <c r="H3" s="60">
        <v>25</v>
      </c>
      <c r="I3" s="61" t="s">
        <v>9</v>
      </c>
      <c r="J3" s="62">
        <v>25</v>
      </c>
      <c r="K3" s="26" t="s">
        <v>9</v>
      </c>
      <c r="L3" s="63">
        <v>25</v>
      </c>
      <c r="M3" s="88"/>
    </row>
    <row r="4" spans="1:13" ht="43.8">
      <c r="A4" s="74" t="s">
        <v>33</v>
      </c>
      <c r="B4" s="74"/>
      <c r="C4" s="74"/>
      <c r="D4" s="20"/>
      <c r="E4" s="23" t="s">
        <v>10</v>
      </c>
      <c r="F4" s="64">
        <v>30</v>
      </c>
      <c r="G4" s="25" t="s">
        <v>10</v>
      </c>
      <c r="H4" s="65">
        <f>MAX(G10:G49)</f>
        <v>17</v>
      </c>
      <c r="I4" s="61" t="s">
        <v>10</v>
      </c>
      <c r="J4" s="66">
        <f>MAX(I10:I49)</f>
        <v>25</v>
      </c>
      <c r="K4" s="27" t="s">
        <v>11</v>
      </c>
      <c r="L4" s="65">
        <f>MIN(K10:K49)</f>
        <v>7.6</v>
      </c>
      <c r="M4" s="89"/>
    </row>
    <row r="5" spans="1:13" ht="15.6">
      <c r="A5" s="19"/>
      <c r="B5" s="19"/>
      <c r="C5" s="20"/>
      <c r="D5" s="20"/>
      <c r="E5" s="80"/>
      <c r="F5" s="81"/>
      <c r="G5" s="84"/>
      <c r="H5" s="85"/>
      <c r="I5" s="76"/>
      <c r="J5" s="77"/>
      <c r="K5" s="92"/>
      <c r="L5" s="93"/>
      <c r="M5" s="89"/>
    </row>
    <row r="6" spans="1:13" ht="14.4" customHeight="1">
      <c r="A6" s="18"/>
      <c r="B6" s="18"/>
      <c r="C6" s="18"/>
      <c r="D6" s="18"/>
      <c r="E6" s="82"/>
      <c r="F6" s="83"/>
      <c r="G6" s="86"/>
      <c r="H6" s="87"/>
      <c r="I6" s="78"/>
      <c r="J6" s="79"/>
      <c r="K6" s="94"/>
      <c r="L6" s="95"/>
      <c r="M6" s="89"/>
    </row>
    <row r="7" spans="1:13" s="1" customFormat="1" ht="32.25" customHeight="1">
      <c r="A7" s="28"/>
      <c r="B7" s="28"/>
      <c r="C7" s="28"/>
      <c r="D7" s="28"/>
      <c r="E7" s="96" t="s">
        <v>6</v>
      </c>
      <c r="F7" s="96"/>
      <c r="G7" s="97" t="s">
        <v>31</v>
      </c>
      <c r="H7" s="97"/>
      <c r="I7" s="75" t="s">
        <v>12</v>
      </c>
      <c r="J7" s="75"/>
      <c r="K7" s="91" t="s">
        <v>30</v>
      </c>
      <c r="L7" s="91"/>
      <c r="M7" s="89"/>
    </row>
    <row r="8" spans="1:13" s="1" customFormat="1">
      <c r="A8" s="18"/>
      <c r="B8" s="18"/>
      <c r="C8" s="18"/>
      <c r="D8" s="18"/>
      <c r="E8" s="29" t="s">
        <v>7</v>
      </c>
      <c r="F8" s="29" t="s">
        <v>8</v>
      </c>
      <c r="G8" s="30" t="s">
        <v>7</v>
      </c>
      <c r="H8" s="31" t="s">
        <v>8</v>
      </c>
      <c r="I8" s="67" t="s">
        <v>7</v>
      </c>
      <c r="J8" s="68" t="s">
        <v>8</v>
      </c>
      <c r="K8" s="33" t="s">
        <v>7</v>
      </c>
      <c r="L8" s="33" t="s">
        <v>8</v>
      </c>
      <c r="M8" s="90"/>
    </row>
    <row r="9" spans="1:13" s="1" customFormat="1" ht="27.6">
      <c r="A9" s="34" t="s">
        <v>0</v>
      </c>
      <c r="B9" s="35" t="s">
        <v>4</v>
      </c>
      <c r="C9" s="35" t="s">
        <v>2</v>
      </c>
      <c r="D9" s="34" t="s">
        <v>1</v>
      </c>
      <c r="E9" s="59" t="s">
        <v>3</v>
      </c>
      <c r="F9" s="36" t="s">
        <v>5</v>
      </c>
      <c r="G9" s="37" t="s">
        <v>3</v>
      </c>
      <c r="H9" s="38" t="s">
        <v>5</v>
      </c>
      <c r="I9" s="69" t="s">
        <v>3</v>
      </c>
      <c r="J9" s="70" t="s">
        <v>5</v>
      </c>
      <c r="K9" s="58" t="s">
        <v>3</v>
      </c>
      <c r="L9" s="39" t="s">
        <v>32</v>
      </c>
      <c r="M9" s="40" t="s">
        <v>25</v>
      </c>
    </row>
    <row r="10" spans="1:13" s="1" customFormat="1">
      <c r="A10" s="34">
        <v>1</v>
      </c>
      <c r="B10" s="12" t="s">
        <v>37</v>
      </c>
      <c r="C10" s="71" t="s">
        <v>46</v>
      </c>
      <c r="D10" s="11" t="s">
        <v>38</v>
      </c>
      <c r="E10" s="14">
        <v>5</v>
      </c>
      <c r="F10" s="44">
        <f>F$3*E10/F$4</f>
        <v>4.166666666666667</v>
      </c>
      <c r="G10" s="14">
        <v>3</v>
      </c>
      <c r="H10" s="43">
        <f>H$3*G10/H$4</f>
        <v>4.4117647058823533</v>
      </c>
      <c r="I10" s="14">
        <v>3</v>
      </c>
      <c r="J10" s="32">
        <f>IF(I10&lt;&gt;"",J$3*I10/J$4,0)</f>
        <v>3</v>
      </c>
      <c r="K10" s="14">
        <v>8.5</v>
      </c>
      <c r="L10" s="41">
        <f>IF(K10&lt;&gt;"",L$3*L$4/K10,0)</f>
        <v>22.352941176470587</v>
      </c>
      <c r="M10" s="42">
        <f>IF(C10&lt;&gt;"",F10+H10+J10+L10,"нет")</f>
        <v>33.931372549019606</v>
      </c>
    </row>
    <row r="11" spans="1:13" s="1" customFormat="1">
      <c r="A11" s="34">
        <v>2</v>
      </c>
      <c r="B11" s="12" t="s">
        <v>37</v>
      </c>
      <c r="C11" s="71" t="s">
        <v>47</v>
      </c>
      <c r="D11" s="11" t="s">
        <v>39</v>
      </c>
      <c r="E11" s="14">
        <v>2</v>
      </c>
      <c r="F11" s="44">
        <f t="shared" ref="F11:F39" si="0">F$3*E11/F$4</f>
        <v>1.6666666666666667</v>
      </c>
      <c r="G11" s="14">
        <v>5</v>
      </c>
      <c r="H11" s="43">
        <f t="shared" ref="H11:H49" si="1">H$3*G11/H$4</f>
        <v>7.3529411764705879</v>
      </c>
      <c r="I11" s="14">
        <v>10</v>
      </c>
      <c r="J11" s="32">
        <f t="shared" ref="J11:J49" si="2">IF(I11&lt;&gt;"",J$3*I11/J$4,0)</f>
        <v>10</v>
      </c>
      <c r="K11" s="14">
        <v>9.6</v>
      </c>
      <c r="L11" s="41">
        <f t="shared" ref="L11:L49" si="3">IF(K11&lt;&gt;"",L$3*L$4/K11,0)</f>
        <v>19.791666666666668</v>
      </c>
      <c r="M11" s="42">
        <f t="shared" ref="M11:M49" si="4">IF(C11&lt;&gt;"",F11+H11+J11+L11,"нет")</f>
        <v>38.811274509803923</v>
      </c>
    </row>
    <row r="12" spans="1:13" s="1" customFormat="1">
      <c r="A12" s="34">
        <v>3</v>
      </c>
      <c r="B12" s="12" t="s">
        <v>37</v>
      </c>
      <c r="C12" s="71" t="s">
        <v>48</v>
      </c>
      <c r="D12" s="11" t="s">
        <v>40</v>
      </c>
      <c r="E12" s="14">
        <v>13</v>
      </c>
      <c r="F12" s="44">
        <f t="shared" si="0"/>
        <v>10.833333333333334</v>
      </c>
      <c r="G12" s="14">
        <v>11</v>
      </c>
      <c r="H12" s="43">
        <f t="shared" si="1"/>
        <v>16.176470588235293</v>
      </c>
      <c r="I12" s="14">
        <v>11</v>
      </c>
      <c r="J12" s="32">
        <f t="shared" si="2"/>
        <v>11</v>
      </c>
      <c r="K12" s="14">
        <v>7.8</v>
      </c>
      <c r="L12" s="41">
        <f t="shared" si="3"/>
        <v>24.358974358974361</v>
      </c>
      <c r="M12" s="42">
        <f>IF(C12&lt;&gt;"",F12+H12+J12+L12,"нет")</f>
        <v>62.368778280542983</v>
      </c>
    </row>
    <row r="13" spans="1:13" s="1" customFormat="1">
      <c r="A13" s="34">
        <v>4</v>
      </c>
      <c r="B13" s="12" t="s">
        <v>37</v>
      </c>
      <c r="C13" s="71" t="s">
        <v>49</v>
      </c>
      <c r="D13" s="11" t="s">
        <v>41</v>
      </c>
      <c r="E13" s="14">
        <v>4</v>
      </c>
      <c r="F13" s="44">
        <f>F$3*E13/F$4</f>
        <v>3.3333333333333335</v>
      </c>
      <c r="G13" s="14">
        <v>10</v>
      </c>
      <c r="H13" s="43">
        <f t="shared" si="1"/>
        <v>14.705882352941176</v>
      </c>
      <c r="I13" s="14">
        <v>20</v>
      </c>
      <c r="J13" s="32">
        <f t="shared" si="2"/>
        <v>20</v>
      </c>
      <c r="K13" s="14">
        <v>7.9</v>
      </c>
      <c r="L13" s="41">
        <f t="shared" si="3"/>
        <v>24.050632911392405</v>
      </c>
      <c r="M13" s="42">
        <f t="shared" si="4"/>
        <v>62.089848597666915</v>
      </c>
    </row>
    <row r="14" spans="1:13" s="1" customFormat="1">
      <c r="A14" s="34">
        <v>5</v>
      </c>
      <c r="B14" s="12" t="s">
        <v>37</v>
      </c>
      <c r="C14" s="71" t="s">
        <v>50</v>
      </c>
      <c r="D14" s="11" t="s">
        <v>42</v>
      </c>
      <c r="E14" s="14">
        <v>8</v>
      </c>
      <c r="F14" s="44">
        <f t="shared" si="0"/>
        <v>6.666666666666667</v>
      </c>
      <c r="G14" s="14">
        <v>17</v>
      </c>
      <c r="H14" s="43">
        <f t="shared" si="1"/>
        <v>25</v>
      </c>
      <c r="I14" s="14">
        <v>21</v>
      </c>
      <c r="J14" s="32">
        <f t="shared" si="2"/>
        <v>21</v>
      </c>
      <c r="K14" s="14">
        <v>9.4</v>
      </c>
      <c r="L14" s="41">
        <f t="shared" si="3"/>
        <v>20.212765957446809</v>
      </c>
      <c r="M14" s="42">
        <f t="shared" si="4"/>
        <v>72.879432624113477</v>
      </c>
    </row>
    <row r="15" spans="1:13" s="1" customFormat="1">
      <c r="A15" s="34">
        <v>6</v>
      </c>
      <c r="B15" s="12" t="s">
        <v>37</v>
      </c>
      <c r="C15" s="71" t="s">
        <v>51</v>
      </c>
      <c r="D15" s="11" t="s">
        <v>43</v>
      </c>
      <c r="E15" s="14">
        <v>5</v>
      </c>
      <c r="F15" s="44">
        <f t="shared" si="0"/>
        <v>4.166666666666667</v>
      </c>
      <c r="G15" s="14">
        <v>6</v>
      </c>
      <c r="H15" s="43">
        <f t="shared" si="1"/>
        <v>8.8235294117647065</v>
      </c>
      <c r="I15" s="14">
        <v>13</v>
      </c>
      <c r="J15" s="32">
        <f t="shared" si="2"/>
        <v>13</v>
      </c>
      <c r="K15" s="14">
        <v>8.5</v>
      </c>
      <c r="L15" s="41">
        <f t="shared" si="3"/>
        <v>22.352941176470587</v>
      </c>
      <c r="M15" s="42">
        <f t="shared" si="4"/>
        <v>48.343137254901961</v>
      </c>
    </row>
    <row r="16" spans="1:13">
      <c r="A16" s="34">
        <v>7</v>
      </c>
      <c r="B16" s="12" t="s">
        <v>37</v>
      </c>
      <c r="C16" s="71" t="s">
        <v>52</v>
      </c>
      <c r="D16" s="11" t="s">
        <v>44</v>
      </c>
      <c r="E16" s="14">
        <v>9</v>
      </c>
      <c r="F16" s="44">
        <f t="shared" si="0"/>
        <v>7.5</v>
      </c>
      <c r="G16" s="14">
        <v>9</v>
      </c>
      <c r="H16" s="43">
        <f t="shared" si="1"/>
        <v>13.235294117647058</v>
      </c>
      <c r="I16" s="14">
        <v>25</v>
      </c>
      <c r="J16" s="32">
        <f t="shared" si="2"/>
        <v>25</v>
      </c>
      <c r="K16" s="14">
        <v>8.4</v>
      </c>
      <c r="L16" s="41">
        <f t="shared" si="3"/>
        <v>22.619047619047617</v>
      </c>
      <c r="M16" s="42">
        <f t="shared" si="4"/>
        <v>68.354341736694678</v>
      </c>
    </row>
    <row r="17" spans="1:13">
      <c r="A17" s="34">
        <v>8</v>
      </c>
      <c r="B17" s="12" t="s">
        <v>37</v>
      </c>
      <c r="C17" s="71" t="s">
        <v>53</v>
      </c>
      <c r="D17" s="11" t="s">
        <v>45</v>
      </c>
      <c r="E17" s="14">
        <v>7</v>
      </c>
      <c r="F17" s="44">
        <f t="shared" si="0"/>
        <v>5.833333333333333</v>
      </c>
      <c r="G17" s="14">
        <v>13</v>
      </c>
      <c r="H17" s="43">
        <f t="shared" si="1"/>
        <v>19.117647058823529</v>
      </c>
      <c r="I17" s="14">
        <v>11</v>
      </c>
      <c r="J17" s="32">
        <f t="shared" si="2"/>
        <v>11</v>
      </c>
      <c r="K17" s="14">
        <v>7.6</v>
      </c>
      <c r="L17" s="41">
        <f t="shared" si="3"/>
        <v>25</v>
      </c>
      <c r="M17" s="42">
        <f t="shared" si="4"/>
        <v>60.950980392156865</v>
      </c>
    </row>
    <row r="18" spans="1:13">
      <c r="A18" s="34">
        <v>9</v>
      </c>
      <c r="B18" s="12"/>
      <c r="C18" s="71"/>
      <c r="D18" s="11"/>
      <c r="E18" s="14"/>
      <c r="F18" s="44">
        <f t="shared" si="0"/>
        <v>0</v>
      </c>
      <c r="G18" s="14"/>
      <c r="H18" s="43">
        <f t="shared" si="1"/>
        <v>0</v>
      </c>
      <c r="I18" s="14"/>
      <c r="J18" s="32">
        <f t="shared" si="2"/>
        <v>0</v>
      </c>
      <c r="K18" s="14"/>
      <c r="L18" s="41">
        <f t="shared" si="3"/>
        <v>0</v>
      </c>
      <c r="M18" s="42" t="str">
        <f>IF(C18&lt;&gt;"",F18+H18+J18+L18,"нет")</f>
        <v>нет</v>
      </c>
    </row>
    <row r="19" spans="1:13">
      <c r="A19" s="34">
        <v>10</v>
      </c>
      <c r="B19" s="15"/>
      <c r="C19" s="13"/>
      <c r="D19" s="11"/>
      <c r="E19" s="14"/>
      <c r="F19" s="44">
        <f t="shared" si="0"/>
        <v>0</v>
      </c>
      <c r="G19" s="14"/>
      <c r="H19" s="43">
        <f t="shared" si="1"/>
        <v>0</v>
      </c>
      <c r="I19" s="14"/>
      <c r="J19" s="32">
        <f t="shared" si="2"/>
        <v>0</v>
      </c>
      <c r="K19" s="14"/>
      <c r="L19" s="41">
        <f t="shared" si="3"/>
        <v>0</v>
      </c>
      <c r="M19" s="42" t="str">
        <f t="shared" si="4"/>
        <v>нет</v>
      </c>
    </row>
    <row r="20" spans="1:13">
      <c r="A20" s="34">
        <v>11</v>
      </c>
      <c r="B20" s="15"/>
      <c r="C20" s="13"/>
      <c r="D20" s="11"/>
      <c r="E20" s="14"/>
      <c r="F20" s="44">
        <f t="shared" si="0"/>
        <v>0</v>
      </c>
      <c r="G20" s="14"/>
      <c r="H20" s="43">
        <f t="shared" si="1"/>
        <v>0</v>
      </c>
      <c r="I20" s="14"/>
      <c r="J20" s="32">
        <f t="shared" si="2"/>
        <v>0</v>
      </c>
      <c r="K20" s="14"/>
      <c r="L20" s="41">
        <f t="shared" si="3"/>
        <v>0</v>
      </c>
      <c r="M20" s="42" t="str">
        <f t="shared" si="4"/>
        <v>нет</v>
      </c>
    </row>
    <row r="21" spans="1:13">
      <c r="A21" s="34">
        <v>12</v>
      </c>
      <c r="B21" s="15"/>
      <c r="C21" s="13"/>
      <c r="D21" s="11"/>
      <c r="E21" s="14"/>
      <c r="F21" s="44">
        <f t="shared" si="0"/>
        <v>0</v>
      </c>
      <c r="G21" s="14"/>
      <c r="H21" s="43">
        <f t="shared" si="1"/>
        <v>0</v>
      </c>
      <c r="I21" s="14"/>
      <c r="J21" s="32">
        <f t="shared" si="2"/>
        <v>0</v>
      </c>
      <c r="K21" s="14"/>
      <c r="L21" s="41">
        <f t="shared" si="3"/>
        <v>0</v>
      </c>
      <c r="M21" s="42" t="str">
        <f t="shared" si="4"/>
        <v>нет</v>
      </c>
    </row>
    <row r="22" spans="1:13">
      <c r="A22" s="34">
        <v>13</v>
      </c>
      <c r="B22" s="15"/>
      <c r="C22" s="13"/>
      <c r="D22" s="11"/>
      <c r="E22" s="14"/>
      <c r="F22" s="44">
        <f t="shared" si="0"/>
        <v>0</v>
      </c>
      <c r="G22" s="14"/>
      <c r="H22" s="43">
        <f t="shared" si="1"/>
        <v>0</v>
      </c>
      <c r="I22" s="14"/>
      <c r="J22" s="32">
        <f t="shared" si="2"/>
        <v>0</v>
      </c>
      <c r="K22" s="14"/>
      <c r="L22" s="41">
        <f t="shared" si="3"/>
        <v>0</v>
      </c>
      <c r="M22" s="42" t="str">
        <f t="shared" si="4"/>
        <v>нет</v>
      </c>
    </row>
    <row r="23" spans="1:13">
      <c r="A23" s="34">
        <v>14</v>
      </c>
      <c r="B23" s="15"/>
      <c r="C23" s="13"/>
      <c r="D23" s="11"/>
      <c r="E23" s="14"/>
      <c r="F23" s="44">
        <f t="shared" si="0"/>
        <v>0</v>
      </c>
      <c r="G23" s="14"/>
      <c r="H23" s="43">
        <f t="shared" si="1"/>
        <v>0</v>
      </c>
      <c r="I23" s="14"/>
      <c r="J23" s="32">
        <f t="shared" si="2"/>
        <v>0</v>
      </c>
      <c r="K23" s="14"/>
      <c r="L23" s="41">
        <f t="shared" si="3"/>
        <v>0</v>
      </c>
      <c r="M23" s="42" t="str">
        <f t="shared" si="4"/>
        <v>нет</v>
      </c>
    </row>
    <row r="24" spans="1:13">
      <c r="A24" s="34">
        <v>15</v>
      </c>
      <c r="B24" s="15"/>
      <c r="C24" s="13"/>
      <c r="D24" s="11"/>
      <c r="E24" s="14"/>
      <c r="F24" s="44">
        <f t="shared" si="0"/>
        <v>0</v>
      </c>
      <c r="G24" s="14"/>
      <c r="H24" s="43">
        <f t="shared" si="1"/>
        <v>0</v>
      </c>
      <c r="I24" s="14"/>
      <c r="J24" s="32">
        <f t="shared" si="2"/>
        <v>0</v>
      </c>
      <c r="K24" s="14"/>
      <c r="L24" s="41">
        <f t="shared" si="3"/>
        <v>0</v>
      </c>
      <c r="M24" s="42" t="str">
        <f t="shared" si="4"/>
        <v>нет</v>
      </c>
    </row>
    <row r="25" spans="1:13">
      <c r="A25" s="34">
        <v>16</v>
      </c>
      <c r="B25" s="15"/>
      <c r="C25" s="13"/>
      <c r="D25" s="11"/>
      <c r="E25" s="14"/>
      <c r="F25" s="44">
        <f t="shared" si="0"/>
        <v>0</v>
      </c>
      <c r="G25" s="14"/>
      <c r="H25" s="43">
        <f t="shared" si="1"/>
        <v>0</v>
      </c>
      <c r="I25" s="14"/>
      <c r="J25" s="32">
        <f t="shared" si="2"/>
        <v>0</v>
      </c>
      <c r="K25" s="14"/>
      <c r="L25" s="41">
        <f t="shared" si="3"/>
        <v>0</v>
      </c>
      <c r="M25" s="42" t="str">
        <f t="shared" si="4"/>
        <v>нет</v>
      </c>
    </row>
    <row r="26" spans="1:13">
      <c r="A26" s="34">
        <v>17</v>
      </c>
      <c r="B26" s="15"/>
      <c r="C26" s="13"/>
      <c r="D26" s="11"/>
      <c r="E26" s="14"/>
      <c r="F26" s="44">
        <f t="shared" si="0"/>
        <v>0</v>
      </c>
      <c r="G26" s="14"/>
      <c r="H26" s="43">
        <f t="shared" si="1"/>
        <v>0</v>
      </c>
      <c r="I26" s="14"/>
      <c r="J26" s="32">
        <f t="shared" si="2"/>
        <v>0</v>
      </c>
      <c r="K26" s="14"/>
      <c r="L26" s="41">
        <f t="shared" si="3"/>
        <v>0</v>
      </c>
      <c r="M26" s="42" t="str">
        <f t="shared" si="4"/>
        <v>нет</v>
      </c>
    </row>
    <row r="27" spans="1:13">
      <c r="A27" s="34">
        <v>18</v>
      </c>
      <c r="B27" s="15"/>
      <c r="C27" s="13"/>
      <c r="D27" s="11"/>
      <c r="E27" s="14"/>
      <c r="F27" s="44">
        <f t="shared" si="0"/>
        <v>0</v>
      </c>
      <c r="G27" s="14"/>
      <c r="H27" s="43">
        <f t="shared" si="1"/>
        <v>0</v>
      </c>
      <c r="I27" s="14"/>
      <c r="J27" s="32">
        <f t="shared" si="2"/>
        <v>0</v>
      </c>
      <c r="K27" s="14"/>
      <c r="L27" s="41">
        <f t="shared" si="3"/>
        <v>0</v>
      </c>
      <c r="M27" s="42" t="str">
        <f t="shared" si="4"/>
        <v>нет</v>
      </c>
    </row>
    <row r="28" spans="1:13">
      <c r="A28" s="34">
        <v>19</v>
      </c>
      <c r="B28" s="15"/>
      <c r="C28" s="13"/>
      <c r="D28" s="11"/>
      <c r="E28" s="14"/>
      <c r="F28" s="44">
        <f t="shared" si="0"/>
        <v>0</v>
      </c>
      <c r="G28" s="14"/>
      <c r="H28" s="43">
        <f t="shared" si="1"/>
        <v>0</v>
      </c>
      <c r="I28" s="14"/>
      <c r="J28" s="32">
        <f t="shared" si="2"/>
        <v>0</v>
      </c>
      <c r="K28" s="14"/>
      <c r="L28" s="41">
        <f t="shared" si="3"/>
        <v>0</v>
      </c>
      <c r="M28" s="42" t="str">
        <f t="shared" si="4"/>
        <v>нет</v>
      </c>
    </row>
    <row r="29" spans="1:13">
      <c r="A29" s="34">
        <v>20</v>
      </c>
      <c r="B29" s="15"/>
      <c r="C29" s="13"/>
      <c r="D29" s="11"/>
      <c r="E29" s="14"/>
      <c r="F29" s="44">
        <f t="shared" si="0"/>
        <v>0</v>
      </c>
      <c r="G29" s="14"/>
      <c r="H29" s="43">
        <f t="shared" si="1"/>
        <v>0</v>
      </c>
      <c r="I29" s="14"/>
      <c r="J29" s="32">
        <f t="shared" si="2"/>
        <v>0</v>
      </c>
      <c r="K29" s="14"/>
      <c r="L29" s="41">
        <f t="shared" si="3"/>
        <v>0</v>
      </c>
      <c r="M29" s="42" t="str">
        <f t="shared" si="4"/>
        <v>нет</v>
      </c>
    </row>
    <row r="30" spans="1:13">
      <c r="A30" s="34">
        <v>21</v>
      </c>
      <c r="B30" s="15"/>
      <c r="C30" s="13"/>
      <c r="D30" s="11"/>
      <c r="E30" s="14"/>
      <c r="F30" s="44">
        <f t="shared" si="0"/>
        <v>0</v>
      </c>
      <c r="G30" s="14"/>
      <c r="H30" s="43">
        <f t="shared" si="1"/>
        <v>0</v>
      </c>
      <c r="I30" s="14"/>
      <c r="J30" s="32">
        <f t="shared" si="2"/>
        <v>0</v>
      </c>
      <c r="K30" s="14"/>
      <c r="L30" s="41">
        <f t="shared" si="3"/>
        <v>0</v>
      </c>
      <c r="M30" s="42" t="str">
        <f>IF(C30&lt;&gt;"",F30+H30+J30+L30,"нет")</f>
        <v>нет</v>
      </c>
    </row>
    <row r="31" spans="1:13">
      <c r="A31" s="34">
        <v>22</v>
      </c>
      <c r="B31" s="15"/>
      <c r="C31" s="13"/>
      <c r="D31" s="11"/>
      <c r="E31" s="14"/>
      <c r="F31" s="44">
        <f t="shared" si="0"/>
        <v>0</v>
      </c>
      <c r="G31" s="14"/>
      <c r="H31" s="43">
        <f t="shared" si="1"/>
        <v>0</v>
      </c>
      <c r="I31" s="14"/>
      <c r="J31" s="32">
        <f t="shared" si="2"/>
        <v>0</v>
      </c>
      <c r="K31" s="14"/>
      <c r="L31" s="41">
        <f t="shared" si="3"/>
        <v>0</v>
      </c>
      <c r="M31" s="42" t="str">
        <f t="shared" si="4"/>
        <v>нет</v>
      </c>
    </row>
    <row r="32" spans="1:13">
      <c r="A32" s="34">
        <v>23</v>
      </c>
      <c r="B32" s="15"/>
      <c r="C32" s="13"/>
      <c r="D32" s="11"/>
      <c r="E32" s="14"/>
      <c r="F32" s="44">
        <f t="shared" si="0"/>
        <v>0</v>
      </c>
      <c r="G32" s="14"/>
      <c r="H32" s="43">
        <f t="shared" si="1"/>
        <v>0</v>
      </c>
      <c r="I32" s="14"/>
      <c r="J32" s="32">
        <f t="shared" si="2"/>
        <v>0</v>
      </c>
      <c r="K32" s="14"/>
      <c r="L32" s="41">
        <f t="shared" si="3"/>
        <v>0</v>
      </c>
      <c r="M32" s="42" t="str">
        <f t="shared" si="4"/>
        <v>нет</v>
      </c>
    </row>
    <row r="33" spans="1:13">
      <c r="A33" s="34">
        <v>24</v>
      </c>
      <c r="B33" s="15"/>
      <c r="C33" s="13"/>
      <c r="D33" s="11"/>
      <c r="E33" s="14"/>
      <c r="F33" s="44">
        <f t="shared" si="0"/>
        <v>0</v>
      </c>
      <c r="G33" s="14"/>
      <c r="H33" s="43">
        <f t="shared" si="1"/>
        <v>0</v>
      </c>
      <c r="I33" s="14"/>
      <c r="J33" s="32">
        <f t="shared" si="2"/>
        <v>0</v>
      </c>
      <c r="K33" s="14"/>
      <c r="L33" s="41">
        <f t="shared" si="3"/>
        <v>0</v>
      </c>
      <c r="M33" s="42" t="str">
        <f t="shared" si="4"/>
        <v>нет</v>
      </c>
    </row>
    <row r="34" spans="1:13">
      <c r="A34" s="34">
        <v>25</v>
      </c>
      <c r="B34" s="15"/>
      <c r="C34" s="13"/>
      <c r="D34" s="11"/>
      <c r="E34" s="14"/>
      <c r="F34" s="44">
        <f>F$3*E34/F$4</f>
        <v>0</v>
      </c>
      <c r="G34" s="14"/>
      <c r="H34" s="43">
        <f>H$3*G34/H$4</f>
        <v>0</v>
      </c>
      <c r="I34" s="14"/>
      <c r="J34" s="32">
        <f t="shared" si="2"/>
        <v>0</v>
      </c>
      <c r="K34" s="14"/>
      <c r="L34" s="41">
        <f t="shared" si="3"/>
        <v>0</v>
      </c>
      <c r="M34" s="42" t="str">
        <f t="shared" si="4"/>
        <v>нет</v>
      </c>
    </row>
    <row r="35" spans="1:13">
      <c r="A35" s="34">
        <v>26</v>
      </c>
      <c r="B35" s="15"/>
      <c r="C35" s="13"/>
      <c r="D35" s="11"/>
      <c r="E35" s="14"/>
      <c r="F35" s="44">
        <f t="shared" si="0"/>
        <v>0</v>
      </c>
      <c r="G35" s="14"/>
      <c r="H35" s="43">
        <f t="shared" si="1"/>
        <v>0</v>
      </c>
      <c r="I35" s="14"/>
      <c r="J35" s="32">
        <f t="shared" si="2"/>
        <v>0</v>
      </c>
      <c r="K35" s="14"/>
      <c r="L35" s="41">
        <f t="shared" si="3"/>
        <v>0</v>
      </c>
      <c r="M35" s="42" t="str">
        <f t="shared" si="4"/>
        <v>нет</v>
      </c>
    </row>
    <row r="36" spans="1:13">
      <c r="A36" s="34">
        <v>27</v>
      </c>
      <c r="B36" s="15"/>
      <c r="C36" s="13"/>
      <c r="D36" s="11"/>
      <c r="E36" s="14"/>
      <c r="F36" s="44">
        <f t="shared" si="0"/>
        <v>0</v>
      </c>
      <c r="G36" s="14"/>
      <c r="H36" s="43">
        <f t="shared" si="1"/>
        <v>0</v>
      </c>
      <c r="I36" s="14"/>
      <c r="J36" s="32">
        <f t="shared" si="2"/>
        <v>0</v>
      </c>
      <c r="K36" s="14"/>
      <c r="L36" s="41">
        <f t="shared" si="3"/>
        <v>0</v>
      </c>
      <c r="M36" s="42" t="str">
        <f t="shared" si="4"/>
        <v>нет</v>
      </c>
    </row>
    <row r="37" spans="1:13">
      <c r="A37" s="34">
        <v>28</v>
      </c>
      <c r="B37" s="15"/>
      <c r="C37" s="13"/>
      <c r="D37" s="11"/>
      <c r="E37" s="14"/>
      <c r="F37" s="44">
        <f t="shared" si="0"/>
        <v>0</v>
      </c>
      <c r="G37" s="14"/>
      <c r="H37" s="43">
        <f t="shared" si="1"/>
        <v>0</v>
      </c>
      <c r="I37" s="14"/>
      <c r="J37" s="32">
        <f t="shared" si="2"/>
        <v>0</v>
      </c>
      <c r="K37" s="14"/>
      <c r="L37" s="41">
        <f t="shared" si="3"/>
        <v>0</v>
      </c>
      <c r="M37" s="42" t="str">
        <f t="shared" si="4"/>
        <v>нет</v>
      </c>
    </row>
    <row r="38" spans="1:13">
      <c r="A38" s="34">
        <v>29</v>
      </c>
      <c r="B38" s="15"/>
      <c r="C38" s="13"/>
      <c r="D38" s="11"/>
      <c r="E38" s="14"/>
      <c r="F38" s="44">
        <f t="shared" si="0"/>
        <v>0</v>
      </c>
      <c r="G38" s="14"/>
      <c r="H38" s="43">
        <f t="shared" si="1"/>
        <v>0</v>
      </c>
      <c r="I38" s="14"/>
      <c r="J38" s="32">
        <f t="shared" si="2"/>
        <v>0</v>
      </c>
      <c r="K38" s="14"/>
      <c r="L38" s="41">
        <f t="shared" si="3"/>
        <v>0</v>
      </c>
      <c r="M38" s="42" t="str">
        <f t="shared" si="4"/>
        <v>нет</v>
      </c>
    </row>
    <row r="39" spans="1:13">
      <c r="A39" s="34">
        <v>30</v>
      </c>
      <c r="B39" s="15"/>
      <c r="C39" s="13"/>
      <c r="D39" s="11"/>
      <c r="E39" s="14"/>
      <c r="F39" s="44">
        <f t="shared" si="0"/>
        <v>0</v>
      </c>
      <c r="G39" s="14"/>
      <c r="H39" s="43">
        <f t="shared" si="1"/>
        <v>0</v>
      </c>
      <c r="I39" s="14"/>
      <c r="J39" s="32">
        <f t="shared" si="2"/>
        <v>0</v>
      </c>
      <c r="K39" s="14"/>
      <c r="L39" s="41">
        <f t="shared" si="3"/>
        <v>0</v>
      </c>
      <c r="M39" s="42" t="str">
        <f t="shared" si="4"/>
        <v>нет</v>
      </c>
    </row>
    <row r="40" spans="1:13">
      <c r="A40" s="34">
        <v>31</v>
      </c>
      <c r="B40" s="15"/>
      <c r="C40" s="13"/>
      <c r="D40" s="11"/>
      <c r="E40" s="14"/>
      <c r="F40" s="44">
        <f>F$3*E40/F$4</f>
        <v>0</v>
      </c>
      <c r="G40" s="14"/>
      <c r="H40" s="43">
        <f t="shared" si="1"/>
        <v>0</v>
      </c>
      <c r="I40" s="14"/>
      <c r="J40" s="32">
        <f t="shared" si="2"/>
        <v>0</v>
      </c>
      <c r="K40" s="14"/>
      <c r="L40" s="41">
        <f t="shared" si="3"/>
        <v>0</v>
      </c>
      <c r="M40" s="42" t="str">
        <f t="shared" si="4"/>
        <v>нет</v>
      </c>
    </row>
    <row r="41" spans="1:13">
      <c r="A41" s="34">
        <v>32</v>
      </c>
      <c r="B41" s="15"/>
      <c r="C41" s="13"/>
      <c r="D41" s="11"/>
      <c r="E41" s="14"/>
      <c r="F41" s="44">
        <f t="shared" ref="F41:F49" si="5">F$3*E41/F$4</f>
        <v>0</v>
      </c>
      <c r="G41" s="14"/>
      <c r="H41" s="43">
        <f t="shared" si="1"/>
        <v>0</v>
      </c>
      <c r="I41" s="14"/>
      <c r="J41" s="32">
        <f t="shared" si="2"/>
        <v>0</v>
      </c>
      <c r="K41" s="14"/>
      <c r="L41" s="41">
        <f t="shared" si="3"/>
        <v>0</v>
      </c>
      <c r="M41" s="42" t="str">
        <f t="shared" si="4"/>
        <v>нет</v>
      </c>
    </row>
    <row r="42" spans="1:13">
      <c r="A42" s="34">
        <v>33</v>
      </c>
      <c r="B42" s="15"/>
      <c r="C42" s="13"/>
      <c r="D42" s="11"/>
      <c r="E42" s="14"/>
      <c r="F42" s="44">
        <f t="shared" si="5"/>
        <v>0</v>
      </c>
      <c r="G42" s="14"/>
      <c r="H42" s="43">
        <f t="shared" si="1"/>
        <v>0</v>
      </c>
      <c r="I42" s="14"/>
      <c r="J42" s="32">
        <f t="shared" si="2"/>
        <v>0</v>
      </c>
      <c r="K42" s="14"/>
      <c r="L42" s="41">
        <f t="shared" si="3"/>
        <v>0</v>
      </c>
      <c r="M42" s="42" t="str">
        <f t="shared" si="4"/>
        <v>нет</v>
      </c>
    </row>
    <row r="43" spans="1:13">
      <c r="A43" s="34">
        <v>34</v>
      </c>
      <c r="B43" s="15"/>
      <c r="C43" s="13"/>
      <c r="D43" s="11"/>
      <c r="E43" s="14"/>
      <c r="F43" s="44">
        <f t="shared" si="5"/>
        <v>0</v>
      </c>
      <c r="G43" s="14"/>
      <c r="H43" s="43">
        <f t="shared" si="1"/>
        <v>0</v>
      </c>
      <c r="I43" s="14"/>
      <c r="J43" s="32">
        <f t="shared" si="2"/>
        <v>0</v>
      </c>
      <c r="K43" s="14"/>
      <c r="L43" s="41">
        <f t="shared" si="3"/>
        <v>0</v>
      </c>
      <c r="M43" s="42" t="str">
        <f t="shared" si="4"/>
        <v>нет</v>
      </c>
    </row>
    <row r="44" spans="1:13">
      <c r="A44" s="34">
        <v>35</v>
      </c>
      <c r="B44" s="15"/>
      <c r="C44" s="13"/>
      <c r="D44" s="11"/>
      <c r="E44" s="14"/>
      <c r="F44" s="44">
        <f t="shared" si="5"/>
        <v>0</v>
      </c>
      <c r="G44" s="14"/>
      <c r="H44" s="43">
        <f t="shared" si="1"/>
        <v>0</v>
      </c>
      <c r="I44" s="14"/>
      <c r="J44" s="32">
        <f t="shared" si="2"/>
        <v>0</v>
      </c>
      <c r="K44" s="14"/>
      <c r="L44" s="41">
        <f t="shared" si="3"/>
        <v>0</v>
      </c>
      <c r="M44" s="42" t="str">
        <f t="shared" si="4"/>
        <v>нет</v>
      </c>
    </row>
    <row r="45" spans="1:13">
      <c r="A45" s="34">
        <v>36</v>
      </c>
      <c r="B45" s="15"/>
      <c r="C45" s="13"/>
      <c r="D45" s="11"/>
      <c r="E45" s="14"/>
      <c r="F45" s="44">
        <f t="shared" si="5"/>
        <v>0</v>
      </c>
      <c r="G45" s="14"/>
      <c r="H45" s="43">
        <f t="shared" si="1"/>
        <v>0</v>
      </c>
      <c r="I45" s="14"/>
      <c r="J45" s="32">
        <f t="shared" si="2"/>
        <v>0</v>
      </c>
      <c r="K45" s="14"/>
      <c r="L45" s="41">
        <f t="shared" si="3"/>
        <v>0</v>
      </c>
      <c r="M45" s="42" t="str">
        <f t="shared" si="4"/>
        <v>нет</v>
      </c>
    </row>
    <row r="46" spans="1:13">
      <c r="A46" s="34">
        <v>37</v>
      </c>
      <c r="B46" s="15"/>
      <c r="C46" s="13"/>
      <c r="D46" s="11"/>
      <c r="E46" s="14"/>
      <c r="F46" s="44">
        <f t="shared" si="5"/>
        <v>0</v>
      </c>
      <c r="G46" s="14"/>
      <c r="H46" s="43">
        <f t="shared" si="1"/>
        <v>0</v>
      </c>
      <c r="I46" s="14"/>
      <c r="J46" s="32">
        <f t="shared" si="2"/>
        <v>0</v>
      </c>
      <c r="K46" s="14"/>
      <c r="L46" s="41">
        <f t="shared" si="3"/>
        <v>0</v>
      </c>
      <c r="M46" s="42" t="str">
        <f t="shared" si="4"/>
        <v>нет</v>
      </c>
    </row>
    <row r="47" spans="1:13">
      <c r="A47" s="34">
        <v>38</v>
      </c>
      <c r="B47" s="15"/>
      <c r="C47" s="13"/>
      <c r="D47" s="11"/>
      <c r="E47" s="14"/>
      <c r="F47" s="44">
        <f t="shared" si="5"/>
        <v>0</v>
      </c>
      <c r="G47" s="14"/>
      <c r="H47" s="43">
        <f t="shared" si="1"/>
        <v>0</v>
      </c>
      <c r="I47" s="14"/>
      <c r="J47" s="32">
        <f t="shared" si="2"/>
        <v>0</v>
      </c>
      <c r="K47" s="14"/>
      <c r="L47" s="41">
        <f t="shared" si="3"/>
        <v>0</v>
      </c>
      <c r="M47" s="42" t="str">
        <f t="shared" si="4"/>
        <v>нет</v>
      </c>
    </row>
    <row r="48" spans="1:13">
      <c r="A48" s="34">
        <v>39</v>
      </c>
      <c r="B48" s="15"/>
      <c r="C48" s="13"/>
      <c r="D48" s="11"/>
      <c r="E48" s="14"/>
      <c r="F48" s="44">
        <f t="shared" si="5"/>
        <v>0</v>
      </c>
      <c r="G48" s="14"/>
      <c r="H48" s="43">
        <f t="shared" si="1"/>
        <v>0</v>
      </c>
      <c r="I48" s="14"/>
      <c r="J48" s="32">
        <f t="shared" si="2"/>
        <v>0</v>
      </c>
      <c r="K48" s="14"/>
      <c r="L48" s="41">
        <f t="shared" si="3"/>
        <v>0</v>
      </c>
      <c r="M48" s="42" t="str">
        <f t="shared" si="4"/>
        <v>нет</v>
      </c>
    </row>
    <row r="49" spans="1:13">
      <c r="A49" s="34">
        <v>40</v>
      </c>
      <c r="B49" s="15"/>
      <c r="C49" s="13"/>
      <c r="D49" s="11"/>
      <c r="E49" s="14"/>
      <c r="F49" s="44">
        <f t="shared" si="5"/>
        <v>0</v>
      </c>
      <c r="G49" s="14"/>
      <c r="H49" s="43">
        <f t="shared" si="1"/>
        <v>0</v>
      </c>
      <c r="I49" s="14"/>
      <c r="J49" s="32">
        <f t="shared" si="2"/>
        <v>0</v>
      </c>
      <c r="K49" s="14"/>
      <c r="L49" s="41">
        <f t="shared" si="3"/>
        <v>0</v>
      </c>
      <c r="M49" s="42" t="str">
        <f t="shared" si="4"/>
        <v>нет</v>
      </c>
    </row>
  </sheetData>
  <mergeCells count="11">
    <mergeCell ref="M3:M8"/>
    <mergeCell ref="K7:L7"/>
    <mergeCell ref="K5:L6"/>
    <mergeCell ref="E7:F7"/>
    <mergeCell ref="G7:H7"/>
    <mergeCell ref="A1:J1"/>
    <mergeCell ref="A4:C4"/>
    <mergeCell ref="I7:J7"/>
    <mergeCell ref="I5:J6"/>
    <mergeCell ref="E5:F6"/>
    <mergeCell ref="G5:H6"/>
  </mergeCells>
  <conditionalFormatting sqref="M10:M49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dataValidations xWindow="1575" yWindow="711" count="4"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спортивных игр заносите числом строго в секундах. Например, 90 или 123,5. Если участник не выступил на этапе, оставляйте ячейку пустой." sqref="K10:K49">
      <formula1>0</formula1>
    </dataValidation>
    <dataValidation type="whole" operator="greaterThanOrEqual" allowBlank="1" showInputMessage="1" showErrorMessage="1" error="Результат должен быть целым числом и больше, либо равен нулю" prompt="Результат легкой атлетики заносите целым числом. Например, 8" sqref="I10:I49">
      <formula1>0</formula1>
    </dataValidation>
    <dataValidation type="whole" operator="greaterThanOrEqual" allowBlank="1" showInputMessage="1" showErrorMessage="1" error="Результат должен быть целым числом и больше, либо равен нулю" prompt="Результат силовой подготовки заносите целым числом. Например, 8" sqref="G10:G49">
      <formula1>0</formula1>
    </dataValidation>
    <dataValidation type="whole" allowBlank="1" showInputMessage="1" showErrorMessage="1" error="Максимальный результат участника - 30 балла" sqref="E1:E1048576">
      <formula1>0</formula1>
      <formula2>30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topLeftCell="A8" zoomScale="85" zoomScaleNormal="85" workbookViewId="0">
      <selection activeCell="B21" sqref="B21:B22"/>
    </sheetView>
  </sheetViews>
  <sheetFormatPr defaultRowHeight="14.4"/>
  <cols>
    <col min="2" max="2" width="39.33203125" bestFit="1" customWidth="1"/>
    <col min="3" max="3" width="19.109375" bestFit="1" customWidth="1"/>
    <col min="7" max="7" width="11.88671875" bestFit="1" customWidth="1"/>
  </cols>
  <sheetData>
    <row r="1" spans="1:7">
      <c r="A1" s="7" t="s">
        <v>26</v>
      </c>
    </row>
    <row r="2" spans="1:7">
      <c r="A2" s="8"/>
    </row>
    <row r="3" spans="1:7">
      <c r="A3" s="8"/>
    </row>
    <row r="4" spans="1:7">
      <c r="A4" s="9"/>
    </row>
    <row r="5" spans="1:7">
      <c r="A5" s="9"/>
    </row>
    <row r="6" spans="1:7">
      <c r="A6" s="99" t="s">
        <v>13</v>
      </c>
      <c r="B6" s="99"/>
      <c r="C6" s="99"/>
      <c r="D6" s="99"/>
      <c r="E6" s="99"/>
      <c r="F6" s="99"/>
      <c r="G6" s="99"/>
    </row>
    <row r="7" spans="1:7">
      <c r="A7" s="100" t="s">
        <v>28</v>
      </c>
      <c r="B7" s="100"/>
      <c r="C7" s="100"/>
      <c r="D7" s="100"/>
      <c r="E7" s="100"/>
      <c r="F7" s="100"/>
      <c r="G7" s="100"/>
    </row>
    <row r="8" spans="1:7">
      <c r="A8" s="100" t="s">
        <v>14</v>
      </c>
      <c r="B8" s="100"/>
      <c r="C8" s="100"/>
      <c r="D8" s="100"/>
      <c r="E8" s="100"/>
      <c r="F8" s="100"/>
      <c r="G8" s="100"/>
    </row>
    <row r="9" spans="1:7">
      <c r="A9" s="45"/>
      <c r="B9" s="45"/>
      <c r="C9" s="45"/>
      <c r="D9" s="45"/>
      <c r="E9" s="46"/>
      <c r="F9" s="46"/>
      <c r="G9" s="46"/>
    </row>
    <row r="10" spans="1:7" ht="15.6">
      <c r="A10" s="100" t="s">
        <v>35</v>
      </c>
      <c r="B10" s="100"/>
      <c r="C10" s="100"/>
      <c r="D10" s="100"/>
      <c r="E10" s="100"/>
      <c r="F10" s="100"/>
      <c r="G10" s="100"/>
    </row>
    <row r="11" spans="1:7" ht="15.6">
      <c r="A11" s="101" t="s">
        <v>34</v>
      </c>
      <c r="B11" s="101"/>
      <c r="C11" s="101"/>
      <c r="D11" s="101"/>
      <c r="E11" s="101"/>
      <c r="F11" s="101"/>
      <c r="G11" s="101"/>
    </row>
    <row r="12" spans="1:7">
      <c r="A12" s="102" t="s">
        <v>15</v>
      </c>
      <c r="B12" s="102"/>
      <c r="C12" s="102"/>
      <c r="D12" s="102"/>
      <c r="E12" s="102"/>
      <c r="F12" s="102"/>
      <c r="G12" s="102"/>
    </row>
    <row r="13" spans="1:7" ht="69">
      <c r="A13" s="47" t="s">
        <v>0</v>
      </c>
      <c r="B13" s="47" t="s">
        <v>16</v>
      </c>
      <c r="C13" s="47" t="s">
        <v>17</v>
      </c>
      <c r="D13" s="48" t="s">
        <v>18</v>
      </c>
      <c r="E13" s="49" t="s">
        <v>19</v>
      </c>
      <c r="F13" s="47" t="s">
        <v>20</v>
      </c>
      <c r="G13" s="50" t="s">
        <v>21</v>
      </c>
    </row>
    <row r="14" spans="1:7">
      <c r="A14" s="34">
        <v>1</v>
      </c>
      <c r="B14" s="72" t="str">
        <f>'Рабочий протокол 5-6 кл. мал'!C10</f>
        <v>Гасынин Артём Андреевич</v>
      </c>
      <c r="C14" s="51" t="str">
        <f>'Рабочий протокол 5-6 кл. мал'!B10</f>
        <v>СП СШ № 6</v>
      </c>
      <c r="D14" s="42">
        <f>'Рабочий протокол 5-6 кл. мал'!M10</f>
        <v>33.931372549019606</v>
      </c>
      <c r="E14" s="42">
        <f>'Рабочий протокол 5-6 кл. мал'!M10</f>
        <v>33.931372549019606</v>
      </c>
      <c r="F14" s="34">
        <f>RANK(E14,E$14:E$21,0)</f>
        <v>8</v>
      </c>
      <c r="G14" s="34" t="str">
        <f t="shared" ref="G14:G21" si="0">IF(F14=1,"Победитель",IF(E14&gt;50,"Призёр","Участник"))</f>
        <v>Участник</v>
      </c>
    </row>
    <row r="15" spans="1:7">
      <c r="A15" s="34">
        <v>2</v>
      </c>
      <c r="B15" s="72" t="str">
        <f>'Рабочий протокол 5-6 кл. мал'!C11</f>
        <v>Горохов Алексей Анатольевич</v>
      </c>
      <c r="C15" s="51" t="str">
        <f>'Рабочий протокол 5-6 кл. мал'!B11</f>
        <v>СП СШ № 6</v>
      </c>
      <c r="D15" s="42">
        <f>'Рабочий протокол 5-6 кл. мал'!M11</f>
        <v>38.811274509803923</v>
      </c>
      <c r="E15" s="42">
        <f>'Рабочий протокол 5-6 кл. мал'!M11</f>
        <v>38.811274509803923</v>
      </c>
      <c r="F15" s="34">
        <f>RANK(E15,E$14:E$21,0)</f>
        <v>7</v>
      </c>
      <c r="G15" s="34" t="str">
        <f t="shared" si="0"/>
        <v>Участник</v>
      </c>
    </row>
    <row r="16" spans="1:7">
      <c r="A16" s="34">
        <v>3</v>
      </c>
      <c r="B16" s="72" t="str">
        <f>'Рабочий протокол 5-6 кл. мал'!C12</f>
        <v>Копосов Егор Ильич</v>
      </c>
      <c r="C16" s="51" t="str">
        <f>'Рабочий протокол 5-6 кл. мал'!B12</f>
        <v>СП СШ № 6</v>
      </c>
      <c r="D16" s="42">
        <f>'Рабочий протокол 5-6 кл. мал'!M12</f>
        <v>62.368778280542983</v>
      </c>
      <c r="E16" s="42">
        <f>'Рабочий протокол 5-6 кл. мал'!M12</f>
        <v>62.368778280542983</v>
      </c>
      <c r="F16" s="34">
        <f>RANK(E16,E$14:E$21,0)</f>
        <v>3</v>
      </c>
      <c r="G16" s="34" t="str">
        <f t="shared" si="0"/>
        <v>Призёр</v>
      </c>
    </row>
    <row r="17" spans="1:7">
      <c r="A17" s="34">
        <v>5</v>
      </c>
      <c r="B17" s="72" t="str">
        <f>'Рабочий протокол 5-6 кл. мал'!C14</f>
        <v>Гужуманюк Александр Васильевич</v>
      </c>
      <c r="C17" s="51" t="str">
        <f>'Рабочий протокол 5-6 кл. мал'!B14</f>
        <v>СП СШ № 6</v>
      </c>
      <c r="D17" s="42">
        <f>'Рабочий протокол 5-6 кл. мал'!M14</f>
        <v>72.879432624113477</v>
      </c>
      <c r="E17" s="42">
        <f>'Рабочий протокол 5-6 кл. мал'!M14</f>
        <v>72.879432624113477</v>
      </c>
      <c r="F17" s="34">
        <f>RANK(E17,E$14:E$21,0)</f>
        <v>1</v>
      </c>
      <c r="G17" s="34" t="str">
        <f t="shared" si="0"/>
        <v>Победитель</v>
      </c>
    </row>
    <row r="18" spans="1:7">
      <c r="A18" s="34">
        <v>6</v>
      </c>
      <c r="B18" s="72" t="str">
        <f>'Рабочий протокол 5-6 кл. мал'!C13</f>
        <v>Попов Тимур Антонович</v>
      </c>
      <c r="C18" s="51" t="str">
        <f>'Рабочий протокол 5-6 кл. мал'!B13</f>
        <v>СП СШ № 6</v>
      </c>
      <c r="D18" s="42">
        <f>'Рабочий протокол 5-6 кл. мал'!M13</f>
        <v>62.089848597666915</v>
      </c>
      <c r="E18" s="42">
        <f>'Рабочий протокол 5-6 кл. мал'!M13</f>
        <v>62.089848597666915</v>
      </c>
      <c r="F18" s="34">
        <f>RANK(E18,E$14:E$21,0)</f>
        <v>4</v>
      </c>
      <c r="G18" s="34" t="str">
        <f t="shared" si="0"/>
        <v>Призёр</v>
      </c>
    </row>
    <row r="19" spans="1:7">
      <c r="A19" s="34">
        <v>14</v>
      </c>
      <c r="B19" s="72" t="str">
        <f>'Рабочий протокол 5-6 кл. мал'!C15</f>
        <v>Родионов Максим Русланович</v>
      </c>
      <c r="C19" s="51" t="str">
        <f>'Рабочий протокол 5-6 кл. мал'!B15</f>
        <v>СП СШ № 6</v>
      </c>
      <c r="D19" s="42">
        <f>'Рабочий протокол 5-6 кл. мал'!M15</f>
        <v>48.343137254901961</v>
      </c>
      <c r="E19" s="42">
        <f>'Рабочий протокол 5-6 кл. мал'!M15</f>
        <v>48.343137254901961</v>
      </c>
      <c r="F19" s="34">
        <f>RANK(E19,E$14:E$21,0)</f>
        <v>6</v>
      </c>
      <c r="G19" s="34" t="str">
        <f t="shared" si="0"/>
        <v>Участник</v>
      </c>
    </row>
    <row r="20" spans="1:7">
      <c r="A20" s="34">
        <v>37</v>
      </c>
      <c r="B20" s="72" t="str">
        <f>'Рабочий протокол 5-6 кл. мал'!C17</f>
        <v>Скороходов Ярослав Леонидович</v>
      </c>
      <c r="C20" s="51" t="str">
        <f>'Рабочий протокол 5-6 кл. мал'!B17</f>
        <v>СП СШ № 6</v>
      </c>
      <c r="D20" s="42">
        <f>'Рабочий протокол 5-6 кл. мал'!M17</f>
        <v>60.950980392156865</v>
      </c>
      <c r="E20" s="42">
        <f>'Рабочий протокол 5-6 кл. мал'!M17</f>
        <v>60.950980392156865</v>
      </c>
      <c r="F20" s="34">
        <f>RANK(E20,E$14:E$21,0)</f>
        <v>5</v>
      </c>
      <c r="G20" s="34" t="str">
        <f t="shared" si="0"/>
        <v>Призёр</v>
      </c>
    </row>
    <row r="21" spans="1:7">
      <c r="A21" s="34">
        <v>40</v>
      </c>
      <c r="B21" s="72" t="str">
        <f>'Рабочий протокол 5-6 кл. мал'!C16</f>
        <v>Скородумов Максим Сергеевич</v>
      </c>
      <c r="C21" s="51" t="str">
        <f>'Рабочий протокол 5-6 кл. мал'!B16</f>
        <v>СП СШ № 6</v>
      </c>
      <c r="D21" s="42">
        <f>'Рабочий протокол 5-6 кл. мал'!M16</f>
        <v>68.354341736694678</v>
      </c>
      <c r="E21" s="42">
        <f>'Рабочий протокол 5-6 кл. мал'!M16</f>
        <v>68.354341736694678</v>
      </c>
      <c r="F21" s="34">
        <f>RANK(E21,E$14:E$21,0)</f>
        <v>2</v>
      </c>
      <c r="G21" s="34" t="str">
        <f t="shared" si="0"/>
        <v>Призёр</v>
      </c>
    </row>
    <row r="22" spans="1:7" ht="28.5" customHeight="1">
      <c r="A22" s="52"/>
      <c r="B22" s="53" t="s">
        <v>22</v>
      </c>
      <c r="C22" s="54"/>
      <c r="D22" s="55">
        <f>AVERAGE(D14:D21)</f>
        <v>55.966145743112541</v>
      </c>
      <c r="E22" s="55">
        <f>AVERAGE(E14:E21)</f>
        <v>55.966145743112541</v>
      </c>
      <c r="F22" s="56"/>
      <c r="G22" s="57"/>
    </row>
    <row r="23" spans="1:7">
      <c r="A23" s="10"/>
      <c r="B23" s="5"/>
      <c r="C23" s="5"/>
      <c r="D23" s="5"/>
      <c r="E23" s="5"/>
      <c r="F23" s="5"/>
      <c r="G23" s="5"/>
    </row>
    <row r="24" spans="1:7">
      <c r="A24" s="10"/>
      <c r="B24" s="6" t="s">
        <v>23</v>
      </c>
      <c r="C24" s="16"/>
      <c r="D24" s="103" t="s">
        <v>29</v>
      </c>
      <c r="E24" s="103"/>
      <c r="F24" s="3"/>
      <c r="G24" s="3"/>
    </row>
    <row r="25" spans="1:7">
      <c r="A25" s="10"/>
      <c r="B25" s="6" t="s">
        <v>24</v>
      </c>
      <c r="C25" s="17"/>
      <c r="D25" s="98"/>
      <c r="E25" s="98"/>
      <c r="F25" s="3"/>
      <c r="G25" s="3"/>
    </row>
    <row r="26" spans="1:7">
      <c r="A26" s="10"/>
      <c r="B26" s="3"/>
      <c r="C26" s="17"/>
      <c r="D26" s="98"/>
      <c r="E26" s="98"/>
      <c r="F26" s="3"/>
      <c r="G26" s="3"/>
    </row>
    <row r="27" spans="1:7">
      <c r="A27" s="10"/>
      <c r="B27" s="3"/>
      <c r="C27" s="17"/>
      <c r="D27" s="98"/>
      <c r="E27" s="98"/>
      <c r="F27" s="3"/>
      <c r="G27" s="3"/>
    </row>
    <row r="28" spans="1:7">
      <c r="A28" s="4"/>
      <c r="B28" s="3"/>
      <c r="C28" s="17"/>
      <c r="D28" s="98"/>
      <c r="E28" s="98"/>
      <c r="F28" s="3"/>
      <c r="G28" s="3"/>
    </row>
  </sheetData>
  <sheetProtection sort="0"/>
  <autoFilter ref="B13:G21">
    <sortState ref="B14:G54">
      <sortCondition ref="F13:F53"/>
    </sortState>
  </autoFilter>
  <mergeCells count="11">
    <mergeCell ref="D28:E28"/>
    <mergeCell ref="A6:G6"/>
    <mergeCell ref="A7:G7"/>
    <mergeCell ref="A8:G8"/>
    <mergeCell ref="A10:G10"/>
    <mergeCell ref="A11:G11"/>
    <mergeCell ref="A12:G12"/>
    <mergeCell ref="D24:E24"/>
    <mergeCell ref="D25:E25"/>
    <mergeCell ref="D26:E26"/>
    <mergeCell ref="D27:E27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Рабочий протокол 5-6 кл. мал</vt:lpstr>
      <vt:lpstr>Итоговый протокол 5-6 кл. мал</vt:lpstr>
      <vt:lpstr>'Итоговый протокол 5-6 кл. мал'!Область_печати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2025-10-06T08:31:37Z</dcterms:modified>
</cp:coreProperties>
</file>